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C275709-FE6F-4EA0-8181-6D027FEC5A0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LCR 30.06.25" sheetId="3" r:id="rId1"/>
    <sheet name="outflow" sheetId="4" r:id="rId2"/>
    <sheet name="Inflow" sheetId="6" r:id="rId3"/>
    <sheet name="HQLA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E52" i="4"/>
  <c r="B5" i="6"/>
  <c r="C18" i="3" s="1"/>
  <c r="D30" i="3"/>
  <c r="D29" i="3"/>
  <c r="C15" i="3" l="1"/>
  <c r="C23" i="3" l="1"/>
  <c r="D32" i="3"/>
  <c r="D4" i="3" s="1"/>
  <c r="C20" i="3"/>
  <c r="D19" i="3"/>
  <c r="D18" i="3"/>
  <c r="D17" i="3"/>
  <c r="D14" i="3"/>
  <c r="D13" i="3"/>
  <c r="D12" i="3"/>
  <c r="D11" i="3"/>
  <c r="D10" i="3"/>
  <c r="D8" i="3"/>
  <c r="D7" i="3"/>
  <c r="D20" i="3" l="1"/>
  <c r="C24" i="3"/>
  <c r="C25" i="3" s="1"/>
  <c r="D22" i="3"/>
  <c r="C4" i="3"/>
  <c r="C22" i="3" s="1"/>
  <c r="D6" i="3"/>
  <c r="D15" i="3" s="1"/>
  <c r="D23" i="3" s="1"/>
  <c r="D24" i="3" l="1"/>
  <c r="D25" i="3" s="1"/>
  <c r="D26" i="3"/>
</calcChain>
</file>

<file path=xl/sharedStrings.xml><?xml version="1.0" encoding="utf-8"?>
<sst xmlns="http://schemas.openxmlformats.org/spreadsheetml/2006/main" count="214" uniqueCount="134">
  <si>
    <t>Cash Outflows</t>
  </si>
  <si>
    <t>Deposits (for deposit taking companies)</t>
  </si>
  <si>
    <t>(ii)</t>
  </si>
  <si>
    <t>(i)</t>
  </si>
  <si>
    <t>(iii)</t>
  </si>
  <si>
    <t>Credit and liquidity facilities</t>
  </si>
  <si>
    <t>TOTAL CASH OUTFLOWS</t>
  </si>
  <si>
    <t>Secured lending</t>
  </si>
  <si>
    <t>Inflows from fully performing exposures</t>
  </si>
  <si>
    <t>Other cash inflows</t>
  </si>
  <si>
    <t>Total HQLA</t>
  </si>
  <si>
    <t>Particulars</t>
  </si>
  <si>
    <t>Total Unweighted Value (average)</t>
  </si>
  <si>
    <t>Total Weighted Value (average)</t>
  </si>
  <si>
    <t>High Quality Liquid Assets</t>
  </si>
  <si>
    <t>**Total High Quality Liquid Assets (HQLA)</t>
  </si>
  <si>
    <t>Unsecured wholesale funding</t>
  </si>
  <si>
    <t>Secured wholesale funding</t>
  </si>
  <si>
    <t>Additional requirements, of which</t>
  </si>
  <si>
    <t>Outflows related to derivative exposures and other collateral requirements</t>
  </si>
  <si>
    <t>Outflows related to loss of funding on debt products</t>
  </si>
  <si>
    <t>Other contractual funding obligations</t>
  </si>
  <si>
    <t>Any other contractual outflows not captured elsewhere in the template</t>
  </si>
  <si>
    <t>Cash Inflows</t>
  </si>
  <si>
    <t>TOTAL CASH INFLOWS</t>
  </si>
  <si>
    <t>Total Adjusted Value</t>
  </si>
  <si>
    <t>TOTAL HQLA</t>
  </si>
  <si>
    <t>75% of CASH OUTFLOWS</t>
  </si>
  <si>
    <t>(CASH INFLOWS or 75% of CASH OUTFLOWS) Whichever Less</t>
  </si>
  <si>
    <t>TOTAL NET CASH OUTFLOWS = Cash outflow - Minimum of (Cash inflow or 75% Cash outflow)</t>
  </si>
  <si>
    <t>LIQUIDITY COVERAGE RATIO (%)</t>
  </si>
  <si>
    <t>**</t>
  </si>
  <si>
    <t>Components of HQLA</t>
  </si>
  <si>
    <t>Rs. cr.</t>
  </si>
  <si>
    <t>- Cash</t>
  </si>
  <si>
    <t>- Balance with Banks</t>
  </si>
  <si>
    <t>FD</t>
  </si>
  <si>
    <t>TUFIDCO- LIQUIDITY COVERAGE RATIO (%) as on 30.06.2025     Rs in Lakh</t>
  </si>
  <si>
    <t>TAMIL NADU URBAN FINANCE AND INFRASTRUCTURE DEVELOPMENT CORPORATION LIMITED</t>
  </si>
  <si>
    <t>490/1-2 ANNA SALAI</t>
  </si>
  <si>
    <t>NANDANAM</t>
  </si>
  <si>
    <t>CHENNAI: 600035</t>
  </si>
  <si>
    <t>Bank Accounts</t>
  </si>
  <si>
    <t>Group Summary</t>
  </si>
  <si>
    <t>1-Apr-25 to 30-Jun-25</t>
  </si>
  <si>
    <t/>
  </si>
  <si>
    <t>Closing Balance</t>
  </si>
  <si>
    <t>Debit</t>
  </si>
  <si>
    <t>Credit</t>
  </si>
  <si>
    <t>Cash-in-Hand</t>
  </si>
  <si>
    <t>Cash</t>
  </si>
  <si>
    <t>Indian Bank</t>
  </si>
  <si>
    <t>Indian Bank Dividend Account</t>
  </si>
  <si>
    <t>TAICO Bank</t>
  </si>
  <si>
    <t>Union Bank of India</t>
  </si>
  <si>
    <t>Grand Total</t>
  </si>
  <si>
    <t>Payment Register</t>
  </si>
  <si>
    <t>1-Jul-25 to 31-Jul-25</t>
  </si>
  <si>
    <t>Date</t>
  </si>
  <si>
    <t>Vch Type</t>
  </si>
  <si>
    <t>Vch No.</t>
  </si>
  <si>
    <t>Amount</t>
  </si>
  <si>
    <t>TDS on Professional Charges</t>
  </si>
  <si>
    <t>Payment</t>
  </si>
  <si>
    <t>146</t>
  </si>
  <si>
    <t>Temporary Advance</t>
  </si>
  <si>
    <t>147</t>
  </si>
  <si>
    <t>Recovery Society Loan</t>
  </si>
  <si>
    <t>148</t>
  </si>
  <si>
    <t>Recovery GPF</t>
  </si>
  <si>
    <t>149</t>
  </si>
  <si>
    <t>150</t>
  </si>
  <si>
    <t>151</t>
  </si>
  <si>
    <t>Travelling Expenses</t>
  </si>
  <si>
    <t>152</t>
  </si>
  <si>
    <t>153</t>
  </si>
  <si>
    <t>Amount Due to Staff</t>
  </si>
  <si>
    <t>154</t>
  </si>
  <si>
    <t>Provision for Gratuity</t>
  </si>
  <si>
    <t>155</t>
  </si>
  <si>
    <t>HPCL Drive Track Plus Prepaid Card</t>
  </si>
  <si>
    <t>156</t>
  </si>
  <si>
    <t>TDS on SGST</t>
  </si>
  <si>
    <t>157</t>
  </si>
  <si>
    <t>Electricity Charges Payable</t>
  </si>
  <si>
    <t>158</t>
  </si>
  <si>
    <t>159</t>
  </si>
  <si>
    <t>Recovery EPF</t>
  </si>
  <si>
    <t>160</t>
  </si>
  <si>
    <t>ACT Fiber</t>
  </si>
  <si>
    <t>161</t>
  </si>
  <si>
    <t>162</t>
  </si>
  <si>
    <t>BSNL Chennai Telephones</t>
  </si>
  <si>
    <t>163</t>
  </si>
  <si>
    <t>Ex Servicement Security Services</t>
  </si>
  <si>
    <t>164</t>
  </si>
  <si>
    <t>165</t>
  </si>
  <si>
    <t>Honorarium Payable</t>
  </si>
  <si>
    <t>166</t>
  </si>
  <si>
    <t>Mohammed Ebrahim</t>
  </si>
  <si>
    <t>167</t>
  </si>
  <si>
    <t>168</t>
  </si>
  <si>
    <t>169</t>
  </si>
  <si>
    <t>Printing and Stationery</t>
  </si>
  <si>
    <t>170</t>
  </si>
  <si>
    <t>171</t>
  </si>
  <si>
    <t>Tamilnadu Ex Servicement's Corporation Limited</t>
  </si>
  <si>
    <t>172</t>
  </si>
  <si>
    <t>173</t>
  </si>
  <si>
    <t>174</t>
  </si>
  <si>
    <t>175</t>
  </si>
  <si>
    <t>Annalakshmi Catering Services Private Limited</t>
  </si>
  <si>
    <t>176</t>
  </si>
  <si>
    <t>177</t>
  </si>
  <si>
    <t>178</t>
  </si>
  <si>
    <t>Staff Welfare</t>
  </si>
  <si>
    <t>179</t>
  </si>
  <si>
    <t>Bharti Airtel Limited</t>
  </si>
  <si>
    <t>180</t>
  </si>
  <si>
    <t>181</t>
  </si>
  <si>
    <t>Aaditya Enterprises</t>
  </si>
  <si>
    <t>182</t>
  </si>
  <si>
    <t>Conveyance</t>
  </si>
  <si>
    <t>183</t>
  </si>
  <si>
    <t>184</t>
  </si>
  <si>
    <t>Amount Due From Staffs</t>
  </si>
  <si>
    <t>185</t>
  </si>
  <si>
    <t>Salary Payable</t>
  </si>
  <si>
    <t>186</t>
  </si>
  <si>
    <t>187</t>
  </si>
  <si>
    <t>188</t>
  </si>
  <si>
    <t>Total:</t>
  </si>
  <si>
    <t>Performing Asset</t>
  </si>
  <si>
    <t>Tiruppur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</si>
</sst>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6" formatCode="&quot;&quot;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43" fontId="0" fillId="0" borderId="0" xfId="1" applyFont="1"/>
    <xf numFmtId="0" fontId="4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4" fillId="0" borderId="9" xfId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 wrapText="1"/>
    </xf>
    <xf numFmtId="43" fontId="3" fillId="0" borderId="9" xfId="1" applyFont="1" applyFill="1" applyBorder="1" applyAlignment="1">
      <alignment horizontal="right" vertical="center" wrapText="1"/>
    </xf>
    <xf numFmtId="43" fontId="4" fillId="0" borderId="9" xfId="1" applyFont="1" applyFill="1" applyBorder="1" applyAlignment="1">
      <alignment vertical="center" wrapText="1"/>
    </xf>
    <xf numFmtId="43" fontId="4" fillId="0" borderId="1" xfId="1" applyFont="1" applyFill="1" applyBorder="1" applyAlignment="1">
      <alignment horizontal="right" vertical="center" wrapText="1"/>
    </xf>
    <xf numFmtId="43" fontId="4" fillId="0" borderId="9" xfId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43" fontId="3" fillId="2" borderId="9" xfId="1" applyFont="1" applyFill="1" applyBorder="1" applyAlignment="1">
      <alignment horizontal="right" vertical="center" wrapText="1"/>
    </xf>
    <xf numFmtId="43" fontId="4" fillId="0" borderId="9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43" fontId="3" fillId="0" borderId="12" xfId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43" fontId="4" fillId="0" borderId="0" xfId="1" applyFont="1" applyFill="1" applyAlignment="1">
      <alignment horizontal="right" vertical="center" wrapText="1"/>
    </xf>
    <xf numFmtId="43" fontId="3" fillId="0" borderId="0" xfId="1" applyFont="1" applyFill="1" applyAlignment="1">
      <alignment horizontal="right" vertical="center" wrapText="1"/>
    </xf>
    <xf numFmtId="43" fontId="0" fillId="0" borderId="0" xfId="0" applyNumberFormat="1"/>
    <xf numFmtId="0" fontId="5" fillId="0" borderId="1" xfId="0" applyFont="1" applyBorder="1"/>
    <xf numFmtId="0" fontId="0" fillId="0" borderId="1" xfId="0" applyBorder="1"/>
    <xf numFmtId="0" fontId="3" fillId="0" borderId="6" xfId="0" applyFont="1" applyBorder="1" applyAlignment="1">
      <alignment horizontal="center" wrapText="1"/>
    </xf>
    <xf numFmtId="43" fontId="3" fillId="0" borderId="7" xfId="1" applyFont="1" applyBorder="1" applyAlignment="1">
      <alignment horizontal="center" wrapText="1"/>
    </xf>
    <xf numFmtId="43" fontId="4" fillId="0" borderId="1" xfId="0" applyNumberFormat="1" applyFont="1" applyBorder="1" applyAlignment="1">
      <alignment vertical="center" wrapText="1"/>
    </xf>
    <xf numFmtId="2" fontId="4" fillId="0" borderId="11" xfId="0" applyNumberFormat="1" applyFont="1" applyBorder="1" applyAlignment="1">
      <alignment vertical="center" wrapText="1"/>
    </xf>
    <xf numFmtId="2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9" fontId="6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49" fontId="7" fillId="0" borderId="13" xfId="0" applyNumberFormat="1" applyFont="1" applyBorder="1" applyAlignment="1">
      <alignment vertical="top"/>
    </xf>
    <xf numFmtId="49" fontId="6" fillId="0" borderId="14" xfId="0" applyNumberFormat="1" applyFont="1" applyBorder="1" applyAlignment="1">
      <alignment vertical="top"/>
    </xf>
    <xf numFmtId="49" fontId="8" fillId="0" borderId="14" xfId="0" applyNumberFormat="1" applyFont="1" applyBorder="1" applyAlignment="1">
      <alignment horizontal="left" vertical="top" indent="2"/>
    </xf>
    <xf numFmtId="49" fontId="9" fillId="0" borderId="14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left" vertical="top" indent="2"/>
    </xf>
    <xf numFmtId="49" fontId="8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top" wrapText="1"/>
    </xf>
    <xf numFmtId="49" fontId="8" fillId="0" borderId="15" xfId="0" applyNumberFormat="1" applyFont="1" applyBorder="1" applyAlignment="1">
      <alignment horizontal="left" vertical="top" indent="2"/>
    </xf>
    <xf numFmtId="49" fontId="10" fillId="0" borderId="15" xfId="0" applyNumberFormat="1" applyFont="1" applyBorder="1" applyAlignment="1">
      <alignment horizontal="center" vertical="top" wrapText="1"/>
    </xf>
    <xf numFmtId="49" fontId="10" fillId="0" borderId="0" xfId="0" applyNumberFormat="1" applyFont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/>
    </xf>
    <xf numFmtId="49" fontId="8" fillId="0" borderId="14" xfId="0" applyNumberFormat="1" applyFont="1" applyBorder="1" applyAlignment="1">
      <alignment horizontal="center" vertical="top"/>
    </xf>
    <xf numFmtId="49" fontId="8" fillId="0" borderId="17" xfId="0" applyNumberFormat="1" applyFont="1" applyBorder="1" applyAlignment="1">
      <alignment horizontal="left" vertical="top" indent="2"/>
    </xf>
    <xf numFmtId="49" fontId="10" fillId="0" borderId="1" xfId="0" applyNumberFormat="1" applyFont="1" applyBorder="1" applyAlignment="1">
      <alignment horizontal="center" vertical="top"/>
    </xf>
    <xf numFmtId="49" fontId="8" fillId="0" borderId="0" xfId="0" applyNumberFormat="1" applyFont="1" applyAlignment="1">
      <alignment vertical="top"/>
    </xf>
    <xf numFmtId="166" fontId="8" fillId="0" borderId="18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horizontal="left" vertical="top" indent="1"/>
    </xf>
    <xf numFmtId="166" fontId="9" fillId="0" borderId="0" xfId="0" applyNumberFormat="1" applyFont="1" applyAlignment="1">
      <alignment horizontal="right" vertical="top"/>
    </xf>
    <xf numFmtId="166" fontId="8" fillId="0" borderId="13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horizontal="left" vertical="top" indent="2"/>
    </xf>
    <xf numFmtId="49" fontId="8" fillId="0" borderId="18" xfId="0" applyNumberFormat="1" applyFont="1" applyBorder="1" applyAlignment="1">
      <alignment horizontal="left" vertical="top" indent="2"/>
    </xf>
    <xf numFmtId="0" fontId="7" fillId="0" borderId="0" xfId="0" applyFont="1" applyAlignment="1">
      <alignment vertical="top"/>
    </xf>
    <xf numFmtId="49" fontId="10" fillId="0" borderId="0" xfId="0" applyNumberFormat="1" applyFont="1" applyAlignment="1">
      <alignment vertical="top"/>
    </xf>
    <xf numFmtId="49" fontId="10" fillId="0" borderId="13" xfId="0" applyNumberFormat="1" applyFont="1" applyBorder="1" applyAlignment="1">
      <alignment vertical="top"/>
    </xf>
    <xf numFmtId="49" fontId="10" fillId="0" borderId="14" xfId="0" applyNumberFormat="1" applyFont="1" applyBorder="1" applyAlignment="1">
      <alignment horizontal="right" vertical="top"/>
    </xf>
    <xf numFmtId="49" fontId="8" fillId="0" borderId="14" xfId="0" applyNumberFormat="1" applyFont="1" applyBorder="1" applyAlignment="1">
      <alignment horizontal="left" vertical="top" indent="5"/>
    </xf>
    <xf numFmtId="49" fontId="10" fillId="0" borderId="14" xfId="0" applyNumberFormat="1" applyFont="1" applyBorder="1" applyAlignment="1">
      <alignment vertical="top"/>
    </xf>
    <xf numFmtId="49" fontId="8" fillId="0" borderId="14" xfId="0" applyNumberFormat="1" applyFont="1" applyBorder="1" applyAlignment="1">
      <alignment horizontal="right" vertical="top"/>
    </xf>
    <xf numFmtId="49" fontId="10" fillId="0" borderId="13" xfId="0" applyNumberFormat="1" applyFont="1" applyBorder="1" applyAlignment="1">
      <alignment horizontal="right" vertical="top"/>
    </xf>
    <xf numFmtId="49" fontId="8" fillId="0" borderId="13" xfId="0" applyNumberFormat="1" applyFont="1" applyBorder="1" applyAlignment="1">
      <alignment horizontal="left" vertical="top" indent="5"/>
    </xf>
    <xf numFmtId="49" fontId="10" fillId="0" borderId="13" xfId="0" applyNumberFormat="1" applyFont="1" applyBorder="1" applyAlignment="1">
      <alignment vertical="top"/>
    </xf>
    <xf numFmtId="15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166" fontId="8" fillId="0" borderId="0" xfId="0" applyNumberFormat="1" applyFont="1" applyAlignment="1">
      <alignment horizontal="right" vertical="top"/>
    </xf>
    <xf numFmtId="49" fontId="8" fillId="0" borderId="18" xfId="0" applyNumberFormat="1" applyFont="1" applyBorder="1" applyAlignment="1">
      <alignment vertical="top"/>
    </xf>
    <xf numFmtId="164" fontId="7" fillId="0" borderId="0" xfId="1" applyNumberFormat="1" applyFont="1" applyAlignment="1">
      <alignment vertical="top"/>
    </xf>
    <xf numFmtId="164" fontId="8" fillId="0" borderId="14" xfId="1" applyNumberFormat="1" applyFont="1" applyBorder="1" applyAlignment="1">
      <alignment horizontal="right" vertical="top"/>
    </xf>
    <xf numFmtId="164" fontId="10" fillId="0" borderId="13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18" xfId="1" applyNumberFormat="1" applyFont="1" applyBorder="1" applyAlignment="1">
      <alignment horizontal="right" vertical="top"/>
    </xf>
    <xf numFmtId="164" fontId="0" fillId="0" borderId="0" xfId="1" applyNumberFormat="1" applyFont="1"/>
    <xf numFmtId="2" fontId="0" fillId="0" borderId="1" xfId="0" applyNumberFormat="1" applyBorder="1"/>
    <xf numFmtId="17" fontId="5" fillId="0" borderId="1" xfId="0" applyNumberFormat="1" applyFont="1" applyBorder="1"/>
    <xf numFmtId="164" fontId="9" fillId="0" borderId="0" xfId="1" applyNumberFormat="1" applyFont="1" applyAlignment="1">
      <alignment horizontal="right" vertical="top"/>
    </xf>
    <xf numFmtId="164" fontId="8" fillId="0" borderId="13" xfId="1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="145" zoomScaleNormal="145" workbookViewId="0">
      <selection activeCell="F7" sqref="F7"/>
    </sheetView>
  </sheetViews>
  <sheetFormatPr defaultRowHeight="15" x14ac:dyDescent="0.25"/>
  <cols>
    <col min="2" max="2" width="45.42578125" customWidth="1"/>
    <col min="3" max="3" width="12.85546875" customWidth="1"/>
    <col min="4" max="4" width="14.85546875" customWidth="1"/>
  </cols>
  <sheetData>
    <row r="1" spans="1:4" ht="19.5" thickBot="1" x14ac:dyDescent="0.35">
      <c r="A1" s="34" t="s">
        <v>37</v>
      </c>
      <c r="B1" s="35"/>
      <c r="C1" s="35"/>
      <c r="D1" s="36"/>
    </row>
    <row r="2" spans="1:4" ht="60" x14ac:dyDescent="0.25">
      <c r="A2" s="37" t="s">
        <v>11</v>
      </c>
      <c r="B2" s="38"/>
      <c r="C2" s="29" t="s">
        <v>12</v>
      </c>
      <c r="D2" s="30" t="s">
        <v>13</v>
      </c>
    </row>
    <row r="3" spans="1:4" x14ac:dyDescent="0.25">
      <c r="A3" s="2"/>
      <c r="B3" s="3" t="s">
        <v>14</v>
      </c>
      <c r="C3" s="4"/>
      <c r="D3" s="5"/>
    </row>
    <row r="4" spans="1:4" x14ac:dyDescent="0.25">
      <c r="A4" s="6">
        <v>1</v>
      </c>
      <c r="B4" s="4" t="s">
        <v>15</v>
      </c>
      <c r="C4" s="7">
        <f>D4</f>
        <v>552.36605060000011</v>
      </c>
      <c r="D4" s="8">
        <f>D32</f>
        <v>552.36605060000011</v>
      </c>
    </row>
    <row r="5" spans="1:4" x14ac:dyDescent="0.25">
      <c r="A5" s="2"/>
      <c r="B5" s="3" t="s">
        <v>0</v>
      </c>
      <c r="C5" s="7"/>
      <c r="D5" s="9"/>
    </row>
    <row r="6" spans="1:4" x14ac:dyDescent="0.25">
      <c r="A6" s="6">
        <v>2</v>
      </c>
      <c r="B6" s="4" t="s">
        <v>1</v>
      </c>
      <c r="C6" s="10">
        <v>0</v>
      </c>
      <c r="D6" s="11">
        <f>C6*115%</f>
        <v>0</v>
      </c>
    </row>
    <row r="7" spans="1:4" x14ac:dyDescent="0.25">
      <c r="A7" s="6">
        <v>3</v>
      </c>
      <c r="B7" s="4" t="s">
        <v>16</v>
      </c>
      <c r="C7" s="10">
        <v>0</v>
      </c>
      <c r="D7" s="11">
        <f t="shared" ref="D7:D8" si="0">C7*115%</f>
        <v>0</v>
      </c>
    </row>
    <row r="8" spans="1:4" x14ac:dyDescent="0.25">
      <c r="A8" s="6">
        <v>4</v>
      </c>
      <c r="B8" s="4" t="s">
        <v>17</v>
      </c>
      <c r="C8" s="10">
        <v>0</v>
      </c>
      <c r="D8" s="11">
        <f t="shared" si="0"/>
        <v>0</v>
      </c>
    </row>
    <row r="9" spans="1:4" x14ac:dyDescent="0.25">
      <c r="A9" s="6">
        <v>5</v>
      </c>
      <c r="B9" s="4" t="s">
        <v>18</v>
      </c>
      <c r="C9" s="7"/>
      <c r="D9" s="11"/>
    </row>
    <row r="10" spans="1:4" ht="28.5" x14ac:dyDescent="0.25">
      <c r="A10" s="6" t="s">
        <v>3</v>
      </c>
      <c r="B10" s="4" t="s">
        <v>19</v>
      </c>
      <c r="C10" s="10">
        <v>0</v>
      </c>
      <c r="D10" s="11">
        <f t="shared" ref="D10:D14" si="1">C10*115%</f>
        <v>0</v>
      </c>
    </row>
    <row r="11" spans="1:4" ht="28.5" x14ac:dyDescent="0.25">
      <c r="A11" s="6" t="s">
        <v>2</v>
      </c>
      <c r="B11" s="4" t="s">
        <v>20</v>
      </c>
      <c r="C11" s="10">
        <v>0</v>
      </c>
      <c r="D11" s="11">
        <f t="shared" si="1"/>
        <v>0</v>
      </c>
    </row>
    <row r="12" spans="1:4" x14ac:dyDescent="0.25">
      <c r="A12" s="6" t="s">
        <v>4</v>
      </c>
      <c r="B12" s="4" t="s">
        <v>5</v>
      </c>
      <c r="C12" s="10">
        <v>0</v>
      </c>
      <c r="D12" s="11">
        <f t="shared" si="1"/>
        <v>0</v>
      </c>
    </row>
    <row r="13" spans="1:4" x14ac:dyDescent="0.25">
      <c r="A13" s="6">
        <v>6</v>
      </c>
      <c r="B13" s="4" t="s">
        <v>21</v>
      </c>
      <c r="C13" s="10">
        <v>0</v>
      </c>
      <c r="D13" s="11">
        <f t="shared" si="1"/>
        <v>0</v>
      </c>
    </row>
    <row r="14" spans="1:4" ht="28.5" x14ac:dyDescent="0.25">
      <c r="A14" s="6">
        <v>7</v>
      </c>
      <c r="B14" s="4" t="s">
        <v>22</v>
      </c>
      <c r="C14" s="10">
        <f>outflow!E52/100000</f>
        <v>43.41686</v>
      </c>
      <c r="D14" s="11">
        <f t="shared" si="1"/>
        <v>49.929388999999993</v>
      </c>
    </row>
    <row r="15" spans="1:4" x14ac:dyDescent="0.25">
      <c r="A15" s="6">
        <v>8</v>
      </c>
      <c r="B15" s="3" t="s">
        <v>6</v>
      </c>
      <c r="C15" s="12">
        <f>SUM(C6:C14)</f>
        <v>43.41686</v>
      </c>
      <c r="D15" s="8">
        <f>SUM(D6:D14)</f>
        <v>49.929388999999993</v>
      </c>
    </row>
    <row r="16" spans="1:4" x14ac:dyDescent="0.25">
      <c r="A16" s="2"/>
      <c r="B16" s="3" t="s">
        <v>23</v>
      </c>
      <c r="C16" s="7"/>
      <c r="D16" s="9"/>
    </row>
    <row r="17" spans="1:6" x14ac:dyDescent="0.25">
      <c r="A17" s="6">
        <v>9</v>
      </c>
      <c r="B17" s="4" t="s">
        <v>7</v>
      </c>
      <c r="C17" s="10">
        <v>0</v>
      </c>
      <c r="D17" s="11">
        <f>C17*75%</f>
        <v>0</v>
      </c>
    </row>
    <row r="18" spans="1:6" x14ac:dyDescent="0.25">
      <c r="A18" s="6">
        <v>10</v>
      </c>
      <c r="B18" s="4" t="s">
        <v>8</v>
      </c>
      <c r="C18" s="10">
        <f>Inflow!B5</f>
        <v>123.59853</v>
      </c>
      <c r="D18" s="11">
        <f>C18*75%</f>
        <v>92.698897500000001</v>
      </c>
    </row>
    <row r="19" spans="1:6" x14ac:dyDescent="0.25">
      <c r="A19" s="6">
        <v>11</v>
      </c>
      <c r="B19" s="4" t="s">
        <v>9</v>
      </c>
      <c r="C19" s="10">
        <v>0</v>
      </c>
      <c r="D19" s="11">
        <f>C19*75%</f>
        <v>0</v>
      </c>
    </row>
    <row r="20" spans="1:6" x14ac:dyDescent="0.25">
      <c r="A20" s="6">
        <v>12</v>
      </c>
      <c r="B20" s="3" t="s">
        <v>24</v>
      </c>
      <c r="C20" s="13">
        <f>SUM(C17:C19)</f>
        <v>123.59853</v>
      </c>
      <c r="D20" s="14">
        <f>SUM(D17:D19)</f>
        <v>92.698897500000001</v>
      </c>
    </row>
    <row r="21" spans="1:6" ht="28.5" x14ac:dyDescent="0.25">
      <c r="A21" s="2"/>
      <c r="B21" s="4"/>
      <c r="C21" s="4"/>
      <c r="D21" s="15" t="s">
        <v>25</v>
      </c>
      <c r="F21" s="26"/>
    </row>
    <row r="22" spans="1:6" x14ac:dyDescent="0.25">
      <c r="A22" s="6">
        <v>13</v>
      </c>
      <c r="B22" s="3" t="s">
        <v>26</v>
      </c>
      <c r="C22" s="31">
        <f>C4</f>
        <v>552.36605060000011</v>
      </c>
      <c r="D22" s="8">
        <f>D4</f>
        <v>552.36605060000011</v>
      </c>
    </row>
    <row r="23" spans="1:6" x14ac:dyDescent="0.25">
      <c r="A23" s="6">
        <v>14</v>
      </c>
      <c r="B23" s="4" t="s">
        <v>27</v>
      </c>
      <c r="C23" s="31">
        <f>C15*75%</f>
        <v>32.562645000000003</v>
      </c>
      <c r="D23" s="31">
        <f>D15*75%</f>
        <v>37.447041749999997</v>
      </c>
    </row>
    <row r="24" spans="1:6" ht="28.5" x14ac:dyDescent="0.25">
      <c r="A24" s="6">
        <v>15</v>
      </c>
      <c r="B24" s="4" t="s">
        <v>28</v>
      </c>
      <c r="C24" s="31">
        <f>MIN(C20,C23)</f>
        <v>32.562645000000003</v>
      </c>
      <c r="D24" s="31">
        <f>MIN(D20,D23)</f>
        <v>37.447041749999997</v>
      </c>
      <c r="E24" s="26"/>
    </row>
    <row r="25" spans="1:6" ht="45" x14ac:dyDescent="0.25">
      <c r="A25" s="6">
        <v>14</v>
      </c>
      <c r="B25" s="3" t="s">
        <v>29</v>
      </c>
      <c r="C25" s="31">
        <f>C15-C24</f>
        <v>10.854214999999996</v>
      </c>
      <c r="D25" s="31">
        <f>D15-D24</f>
        <v>12.482347249999997</v>
      </c>
    </row>
    <row r="26" spans="1:6" ht="15.75" thickBot="1" x14ac:dyDescent="0.3">
      <c r="A26" s="16">
        <v>15</v>
      </c>
      <c r="B26" s="17" t="s">
        <v>30</v>
      </c>
      <c r="C26" s="32"/>
      <c r="D26" s="18">
        <f>D22/D25*100</f>
        <v>4425.1777292928646</v>
      </c>
    </row>
    <row r="27" spans="1:6" x14ac:dyDescent="0.25">
      <c r="A27" s="19"/>
      <c r="D27" s="1"/>
    </row>
    <row r="28" spans="1:6" ht="30" x14ac:dyDescent="0.25">
      <c r="B28" s="20" t="s">
        <v>31</v>
      </c>
      <c r="C28" s="20" t="s">
        <v>32</v>
      </c>
      <c r="D28" s="21" t="s">
        <v>33</v>
      </c>
    </row>
    <row r="29" spans="1:6" x14ac:dyDescent="0.25">
      <c r="A29" s="22"/>
      <c r="C29" s="23" t="s">
        <v>34</v>
      </c>
      <c r="D29" s="24">
        <f>HQLA!B13/100000</f>
        <v>2.5600000000000001E-2</v>
      </c>
    </row>
    <row r="30" spans="1:6" ht="28.5" x14ac:dyDescent="0.25">
      <c r="A30" s="22"/>
      <c r="C30" s="23" t="s">
        <v>35</v>
      </c>
      <c r="D30" s="24">
        <f>HQLA!B15/100000</f>
        <v>552.34045060000005</v>
      </c>
    </row>
    <row r="31" spans="1:6" x14ac:dyDescent="0.25">
      <c r="A31" s="22"/>
      <c r="C31" s="23" t="s">
        <v>36</v>
      </c>
      <c r="D31" s="24"/>
    </row>
    <row r="32" spans="1:6" x14ac:dyDescent="0.25">
      <c r="A32" s="22"/>
      <c r="C32" s="20" t="s">
        <v>10</v>
      </c>
      <c r="D32" s="25">
        <f>SUM(D29:D31)</f>
        <v>552.36605060000011</v>
      </c>
    </row>
  </sheetData>
  <mergeCells count="2">
    <mergeCell ref="A1:D1"/>
    <mergeCell ref="A2:B2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opLeftCell="A36" zoomScale="160" zoomScaleNormal="160" workbookViewId="0">
      <selection activeCell="E52" sqref="E52"/>
    </sheetView>
  </sheetViews>
  <sheetFormatPr defaultRowHeight="15" x14ac:dyDescent="0.25"/>
  <cols>
    <col min="1" max="1" width="8.42578125" bestFit="1" customWidth="1"/>
    <col min="2" max="2" width="41.42578125" bestFit="1" customWidth="1"/>
    <col min="3" max="3" width="8.140625" bestFit="1" customWidth="1"/>
    <col min="4" max="4" width="7" bestFit="1" customWidth="1"/>
    <col min="5" max="5" width="12.140625" style="81" bestFit="1" customWidth="1"/>
    <col min="6" max="6" width="7" bestFit="1" customWidth="1"/>
  </cols>
  <sheetData>
    <row r="1" spans="1:6" ht="15.75" x14ac:dyDescent="0.25">
      <c r="A1" s="39" t="s">
        <v>38</v>
      </c>
      <c r="B1" s="39"/>
      <c r="C1" s="39"/>
      <c r="D1" s="62"/>
      <c r="E1" s="76"/>
      <c r="F1" s="62"/>
    </row>
    <row r="2" spans="1:6" x14ac:dyDescent="0.25">
      <c r="A2" s="63" t="s">
        <v>39</v>
      </c>
      <c r="B2" s="63"/>
      <c r="C2" s="63"/>
      <c r="D2" s="62"/>
      <c r="E2" s="76"/>
      <c r="F2" s="62"/>
    </row>
    <row r="3" spans="1:6" x14ac:dyDescent="0.25">
      <c r="A3" s="63" t="s">
        <v>40</v>
      </c>
      <c r="B3" s="63"/>
      <c r="C3" s="63"/>
      <c r="D3" s="62"/>
      <c r="E3" s="76"/>
      <c r="F3" s="62"/>
    </row>
    <row r="4" spans="1:6" x14ac:dyDescent="0.25">
      <c r="A4" s="64" t="s">
        <v>41</v>
      </c>
      <c r="B4" s="64"/>
      <c r="C4" s="64"/>
      <c r="D4" s="62"/>
      <c r="E4" s="76"/>
      <c r="F4" s="62"/>
    </row>
    <row r="5" spans="1:6" ht="15.75" x14ac:dyDescent="0.25">
      <c r="A5" s="42" t="s">
        <v>56</v>
      </c>
      <c r="B5" s="42"/>
      <c r="C5" s="42"/>
      <c r="D5" s="62"/>
      <c r="E5" s="76"/>
      <c r="F5" s="62"/>
    </row>
    <row r="6" spans="1:6" x14ac:dyDescent="0.25">
      <c r="A6" s="63" t="s">
        <v>57</v>
      </c>
      <c r="B6" s="63"/>
      <c r="C6" s="63"/>
      <c r="D6" s="62"/>
      <c r="E6" s="76"/>
      <c r="F6" s="62"/>
    </row>
    <row r="7" spans="1:6" x14ac:dyDescent="0.25">
      <c r="A7" s="65" t="s">
        <v>58</v>
      </c>
      <c r="B7" s="66" t="s">
        <v>11</v>
      </c>
      <c r="C7" s="67" t="s">
        <v>59</v>
      </c>
      <c r="D7" s="65" t="s">
        <v>60</v>
      </c>
      <c r="E7" s="77" t="s">
        <v>47</v>
      </c>
      <c r="F7" s="68" t="s">
        <v>48</v>
      </c>
    </row>
    <row r="8" spans="1:6" x14ac:dyDescent="0.25">
      <c r="A8" s="69" t="s">
        <v>45</v>
      </c>
      <c r="B8" s="70" t="s">
        <v>45</v>
      </c>
      <c r="C8" s="71" t="s">
        <v>45</v>
      </c>
      <c r="D8" s="69" t="s">
        <v>45</v>
      </c>
      <c r="E8" s="78" t="s">
        <v>61</v>
      </c>
      <c r="F8" s="69" t="s">
        <v>61</v>
      </c>
    </row>
    <row r="9" spans="1:6" x14ac:dyDescent="0.25">
      <c r="A9" s="72">
        <v>45839</v>
      </c>
      <c r="B9" s="55" t="s">
        <v>62</v>
      </c>
      <c r="C9" s="55" t="s">
        <v>63</v>
      </c>
      <c r="D9" s="73" t="s">
        <v>64</v>
      </c>
      <c r="E9" s="79">
        <v>55250</v>
      </c>
      <c r="F9" s="74"/>
    </row>
    <row r="10" spans="1:6" x14ac:dyDescent="0.25">
      <c r="A10" s="72">
        <v>45840</v>
      </c>
      <c r="B10" s="55" t="s">
        <v>65</v>
      </c>
      <c r="C10" s="55" t="s">
        <v>63</v>
      </c>
      <c r="D10" s="73" t="s">
        <v>66</v>
      </c>
      <c r="E10" s="79">
        <v>8000</v>
      </c>
      <c r="F10" s="74"/>
    </row>
    <row r="11" spans="1:6" x14ac:dyDescent="0.25">
      <c r="A11" s="72">
        <v>45840</v>
      </c>
      <c r="B11" s="55" t="s">
        <v>67</v>
      </c>
      <c r="C11" s="55" t="s">
        <v>63</v>
      </c>
      <c r="D11" s="73" t="s">
        <v>68</v>
      </c>
      <c r="E11" s="79">
        <v>159935</v>
      </c>
      <c r="F11" s="74"/>
    </row>
    <row r="12" spans="1:6" x14ac:dyDescent="0.25">
      <c r="A12" s="72">
        <v>45841</v>
      </c>
      <c r="B12" s="55" t="s">
        <v>69</v>
      </c>
      <c r="C12" s="55" t="s">
        <v>63</v>
      </c>
      <c r="D12" s="73" t="s">
        <v>70</v>
      </c>
      <c r="E12" s="79">
        <v>13100</v>
      </c>
      <c r="F12" s="74"/>
    </row>
    <row r="13" spans="1:6" x14ac:dyDescent="0.25">
      <c r="A13" s="72">
        <v>45841</v>
      </c>
      <c r="B13" s="55" t="s">
        <v>69</v>
      </c>
      <c r="C13" s="55" t="s">
        <v>63</v>
      </c>
      <c r="D13" s="73" t="s">
        <v>71</v>
      </c>
      <c r="E13" s="79">
        <v>16323</v>
      </c>
      <c r="F13" s="74"/>
    </row>
    <row r="14" spans="1:6" x14ac:dyDescent="0.25">
      <c r="A14" s="72">
        <v>45841</v>
      </c>
      <c r="B14" s="55" t="s">
        <v>69</v>
      </c>
      <c r="C14" s="55" t="s">
        <v>63</v>
      </c>
      <c r="D14" s="73" t="s">
        <v>72</v>
      </c>
      <c r="E14" s="79">
        <v>9083</v>
      </c>
      <c r="F14" s="74"/>
    </row>
    <row r="15" spans="1:6" x14ac:dyDescent="0.25">
      <c r="A15" s="72">
        <v>45841</v>
      </c>
      <c r="B15" s="55" t="s">
        <v>73</v>
      </c>
      <c r="C15" s="55" t="s">
        <v>63</v>
      </c>
      <c r="D15" s="73" t="s">
        <v>74</v>
      </c>
      <c r="E15" s="79">
        <v>6133</v>
      </c>
      <c r="F15" s="74"/>
    </row>
    <row r="16" spans="1:6" x14ac:dyDescent="0.25">
      <c r="A16" s="72">
        <v>45842</v>
      </c>
      <c r="B16" s="55" t="s">
        <v>65</v>
      </c>
      <c r="C16" s="55" t="s">
        <v>63</v>
      </c>
      <c r="D16" s="73" t="s">
        <v>75</v>
      </c>
      <c r="E16" s="79">
        <v>10000</v>
      </c>
      <c r="F16" s="74"/>
    </row>
    <row r="17" spans="1:6" x14ac:dyDescent="0.25">
      <c r="A17" s="72">
        <v>45842</v>
      </c>
      <c r="B17" s="55" t="s">
        <v>76</v>
      </c>
      <c r="C17" s="55" t="s">
        <v>63</v>
      </c>
      <c r="D17" s="73" t="s">
        <v>77</v>
      </c>
      <c r="E17" s="79">
        <v>3770</v>
      </c>
      <c r="F17" s="74"/>
    </row>
    <row r="18" spans="1:6" x14ac:dyDescent="0.25">
      <c r="A18" s="72">
        <v>45846</v>
      </c>
      <c r="B18" s="55" t="s">
        <v>78</v>
      </c>
      <c r="C18" s="55" t="s">
        <v>63</v>
      </c>
      <c r="D18" s="73" t="s">
        <v>79</v>
      </c>
      <c r="E18" s="79">
        <v>608529</v>
      </c>
      <c r="F18" s="74"/>
    </row>
    <row r="19" spans="1:6" x14ac:dyDescent="0.25">
      <c r="A19" s="72">
        <v>45847</v>
      </c>
      <c r="B19" s="55" t="s">
        <v>80</v>
      </c>
      <c r="C19" s="55" t="s">
        <v>63</v>
      </c>
      <c r="D19" s="73" t="s">
        <v>81</v>
      </c>
      <c r="E19" s="79">
        <v>38032</v>
      </c>
      <c r="F19" s="74"/>
    </row>
    <row r="20" spans="1:6" x14ac:dyDescent="0.25">
      <c r="A20" s="72">
        <v>45847</v>
      </c>
      <c r="B20" s="55" t="s">
        <v>82</v>
      </c>
      <c r="C20" s="55" t="s">
        <v>63</v>
      </c>
      <c r="D20" s="73" t="s">
        <v>83</v>
      </c>
      <c r="E20" s="79">
        <v>6157</v>
      </c>
      <c r="F20" s="74"/>
    </row>
    <row r="21" spans="1:6" x14ac:dyDescent="0.25">
      <c r="A21" s="72">
        <v>45848</v>
      </c>
      <c r="B21" s="55" t="s">
        <v>84</v>
      </c>
      <c r="C21" s="55" t="s">
        <v>63</v>
      </c>
      <c r="D21" s="73" t="s">
        <v>85</v>
      </c>
      <c r="E21" s="79">
        <v>431874</v>
      </c>
      <c r="F21" s="74"/>
    </row>
    <row r="22" spans="1:6" x14ac:dyDescent="0.25">
      <c r="A22" s="72">
        <v>45848</v>
      </c>
      <c r="B22" s="55" t="s">
        <v>76</v>
      </c>
      <c r="C22" s="55" t="s">
        <v>63</v>
      </c>
      <c r="D22" s="73" t="s">
        <v>86</v>
      </c>
      <c r="E22" s="79">
        <v>4550</v>
      </c>
      <c r="F22" s="74"/>
    </row>
    <row r="23" spans="1:6" x14ac:dyDescent="0.25">
      <c r="A23" s="72">
        <v>45849</v>
      </c>
      <c r="B23" s="55" t="s">
        <v>87</v>
      </c>
      <c r="C23" s="55" t="s">
        <v>63</v>
      </c>
      <c r="D23" s="73" t="s">
        <v>88</v>
      </c>
      <c r="E23" s="79">
        <v>200525</v>
      </c>
      <c r="F23" s="74"/>
    </row>
    <row r="24" spans="1:6" x14ac:dyDescent="0.25">
      <c r="A24" s="72">
        <v>45849</v>
      </c>
      <c r="B24" s="55" t="s">
        <v>89</v>
      </c>
      <c r="C24" s="55" t="s">
        <v>63</v>
      </c>
      <c r="D24" s="73" t="s">
        <v>90</v>
      </c>
      <c r="E24" s="79">
        <v>5899</v>
      </c>
      <c r="F24" s="74"/>
    </row>
    <row r="25" spans="1:6" x14ac:dyDescent="0.25">
      <c r="A25" s="72">
        <v>45852</v>
      </c>
      <c r="B25" s="55" t="s">
        <v>65</v>
      </c>
      <c r="C25" s="55" t="s">
        <v>63</v>
      </c>
      <c r="D25" s="73" t="s">
        <v>91</v>
      </c>
      <c r="E25" s="79">
        <v>10000</v>
      </c>
      <c r="F25" s="74"/>
    </row>
    <row r="26" spans="1:6" x14ac:dyDescent="0.25">
      <c r="A26" s="72">
        <v>45852</v>
      </c>
      <c r="B26" s="55" t="s">
        <v>92</v>
      </c>
      <c r="C26" s="55" t="s">
        <v>63</v>
      </c>
      <c r="D26" s="73" t="s">
        <v>93</v>
      </c>
      <c r="E26" s="79">
        <v>12010</v>
      </c>
      <c r="F26" s="74"/>
    </row>
    <row r="27" spans="1:6" x14ac:dyDescent="0.25">
      <c r="A27" s="72">
        <v>45852</v>
      </c>
      <c r="B27" s="55" t="s">
        <v>94</v>
      </c>
      <c r="C27" s="55" t="s">
        <v>63</v>
      </c>
      <c r="D27" s="73" t="s">
        <v>95</v>
      </c>
      <c r="E27" s="79">
        <v>58920</v>
      </c>
      <c r="F27" s="74"/>
    </row>
    <row r="28" spans="1:6" x14ac:dyDescent="0.25">
      <c r="A28" s="72">
        <v>45853</v>
      </c>
      <c r="B28" s="55" t="s">
        <v>92</v>
      </c>
      <c r="C28" s="55" t="s">
        <v>63</v>
      </c>
      <c r="D28" s="73" t="s">
        <v>96</v>
      </c>
      <c r="E28" s="79">
        <v>7604</v>
      </c>
      <c r="F28" s="74"/>
    </row>
    <row r="29" spans="1:6" x14ac:dyDescent="0.25">
      <c r="A29" s="72">
        <v>45853</v>
      </c>
      <c r="B29" s="55" t="s">
        <v>97</v>
      </c>
      <c r="C29" s="55" t="s">
        <v>63</v>
      </c>
      <c r="D29" s="73" t="s">
        <v>98</v>
      </c>
      <c r="E29" s="79">
        <v>243000</v>
      </c>
      <c r="F29" s="74"/>
    </row>
    <row r="30" spans="1:6" x14ac:dyDescent="0.25">
      <c r="A30" s="72">
        <v>45854</v>
      </c>
      <c r="B30" s="55" t="s">
        <v>99</v>
      </c>
      <c r="C30" s="55" t="s">
        <v>63</v>
      </c>
      <c r="D30" s="73" t="s">
        <v>100</v>
      </c>
      <c r="E30" s="79">
        <v>35145</v>
      </c>
      <c r="F30" s="74"/>
    </row>
    <row r="31" spans="1:6" x14ac:dyDescent="0.25">
      <c r="A31" s="72">
        <v>45855</v>
      </c>
      <c r="B31" s="55" t="s">
        <v>65</v>
      </c>
      <c r="C31" s="55" t="s">
        <v>63</v>
      </c>
      <c r="D31" s="73" t="s">
        <v>101</v>
      </c>
      <c r="E31" s="79">
        <v>10000</v>
      </c>
      <c r="F31" s="74"/>
    </row>
    <row r="32" spans="1:6" x14ac:dyDescent="0.25">
      <c r="A32" s="72">
        <v>45855</v>
      </c>
      <c r="B32" s="55" t="s">
        <v>76</v>
      </c>
      <c r="C32" s="55" t="s">
        <v>63</v>
      </c>
      <c r="D32" s="73" t="s">
        <v>102</v>
      </c>
      <c r="E32" s="79">
        <v>14979</v>
      </c>
      <c r="F32" s="74"/>
    </row>
    <row r="33" spans="1:6" x14ac:dyDescent="0.25">
      <c r="A33" s="72">
        <v>45856</v>
      </c>
      <c r="B33" s="55" t="s">
        <v>103</v>
      </c>
      <c r="C33" s="55" t="s">
        <v>63</v>
      </c>
      <c r="D33" s="73" t="s">
        <v>104</v>
      </c>
      <c r="E33" s="79">
        <v>3570</v>
      </c>
      <c r="F33" s="74"/>
    </row>
    <row r="34" spans="1:6" x14ac:dyDescent="0.25">
      <c r="A34" s="72">
        <v>45856</v>
      </c>
      <c r="B34" s="55" t="s">
        <v>65</v>
      </c>
      <c r="C34" s="55" t="s">
        <v>63</v>
      </c>
      <c r="D34" s="73" t="s">
        <v>105</v>
      </c>
      <c r="E34" s="79">
        <v>10000</v>
      </c>
      <c r="F34" s="74"/>
    </row>
    <row r="35" spans="1:6" x14ac:dyDescent="0.25">
      <c r="A35" s="72">
        <v>45859</v>
      </c>
      <c r="B35" s="55" t="s">
        <v>106</v>
      </c>
      <c r="C35" s="55" t="s">
        <v>63</v>
      </c>
      <c r="D35" s="73" t="s">
        <v>107</v>
      </c>
      <c r="E35" s="79">
        <v>99597</v>
      </c>
      <c r="F35" s="74"/>
    </row>
    <row r="36" spans="1:6" x14ac:dyDescent="0.25">
      <c r="A36" s="72">
        <v>45859</v>
      </c>
      <c r="B36" s="55" t="s">
        <v>76</v>
      </c>
      <c r="C36" s="55" t="s">
        <v>63</v>
      </c>
      <c r="D36" s="73" t="s">
        <v>108</v>
      </c>
      <c r="E36" s="79">
        <v>220025</v>
      </c>
      <c r="F36" s="74"/>
    </row>
    <row r="37" spans="1:6" x14ac:dyDescent="0.25">
      <c r="A37" s="72">
        <v>45859</v>
      </c>
      <c r="B37" s="55" t="s">
        <v>65</v>
      </c>
      <c r="C37" s="55" t="s">
        <v>63</v>
      </c>
      <c r="D37" s="73" t="s">
        <v>109</v>
      </c>
      <c r="E37" s="79">
        <v>10000</v>
      </c>
      <c r="F37" s="74"/>
    </row>
    <row r="38" spans="1:6" x14ac:dyDescent="0.25">
      <c r="A38" s="72">
        <v>45860</v>
      </c>
      <c r="B38" s="55" t="s">
        <v>65</v>
      </c>
      <c r="C38" s="55" t="s">
        <v>63</v>
      </c>
      <c r="D38" s="73" t="s">
        <v>110</v>
      </c>
      <c r="E38" s="79">
        <v>10000</v>
      </c>
      <c r="F38" s="74"/>
    </row>
    <row r="39" spans="1:6" x14ac:dyDescent="0.25">
      <c r="A39" s="72">
        <v>45862</v>
      </c>
      <c r="B39" s="55" t="s">
        <v>111</v>
      </c>
      <c r="C39" s="55" t="s">
        <v>63</v>
      </c>
      <c r="D39" s="73" t="s">
        <v>112</v>
      </c>
      <c r="E39" s="79">
        <v>27670</v>
      </c>
      <c r="F39" s="74"/>
    </row>
    <row r="40" spans="1:6" x14ac:dyDescent="0.25">
      <c r="A40" s="72">
        <v>45863</v>
      </c>
      <c r="B40" s="55" t="s">
        <v>65</v>
      </c>
      <c r="C40" s="55" t="s">
        <v>63</v>
      </c>
      <c r="D40" s="73" t="s">
        <v>113</v>
      </c>
      <c r="E40" s="79">
        <v>10000</v>
      </c>
      <c r="F40" s="74"/>
    </row>
    <row r="41" spans="1:6" x14ac:dyDescent="0.25">
      <c r="A41" s="72">
        <v>45863</v>
      </c>
      <c r="B41" s="55" t="s">
        <v>80</v>
      </c>
      <c r="C41" s="55" t="s">
        <v>63</v>
      </c>
      <c r="D41" s="73" t="s">
        <v>114</v>
      </c>
      <c r="E41" s="79">
        <v>49671</v>
      </c>
      <c r="F41" s="74"/>
    </row>
    <row r="42" spans="1:6" x14ac:dyDescent="0.25">
      <c r="A42" s="72">
        <v>45866</v>
      </c>
      <c r="B42" s="55" t="s">
        <v>115</v>
      </c>
      <c r="C42" s="55" t="s">
        <v>63</v>
      </c>
      <c r="D42" s="73" t="s">
        <v>116</v>
      </c>
      <c r="E42" s="79">
        <v>3610</v>
      </c>
      <c r="F42" s="74"/>
    </row>
    <row r="43" spans="1:6" x14ac:dyDescent="0.25">
      <c r="A43" s="72">
        <v>45866</v>
      </c>
      <c r="B43" s="55" t="s">
        <v>117</v>
      </c>
      <c r="C43" s="55" t="s">
        <v>63</v>
      </c>
      <c r="D43" s="73" t="s">
        <v>118</v>
      </c>
      <c r="E43" s="79">
        <v>5655</v>
      </c>
      <c r="F43" s="74"/>
    </row>
    <row r="44" spans="1:6" x14ac:dyDescent="0.25">
      <c r="A44" s="72">
        <v>45867</v>
      </c>
      <c r="B44" s="55" t="s">
        <v>65</v>
      </c>
      <c r="C44" s="55" t="s">
        <v>63</v>
      </c>
      <c r="D44" s="73" t="s">
        <v>119</v>
      </c>
      <c r="E44" s="79">
        <v>10000</v>
      </c>
      <c r="F44" s="74"/>
    </row>
    <row r="45" spans="1:6" x14ac:dyDescent="0.25">
      <c r="A45" s="72">
        <v>45867</v>
      </c>
      <c r="B45" s="55" t="s">
        <v>120</v>
      </c>
      <c r="C45" s="55" t="s">
        <v>63</v>
      </c>
      <c r="D45" s="73" t="s">
        <v>121</v>
      </c>
      <c r="E45" s="79">
        <v>2020</v>
      </c>
      <c r="F45" s="74"/>
    </row>
    <row r="46" spans="1:6" x14ac:dyDescent="0.25">
      <c r="A46" s="72">
        <v>45868</v>
      </c>
      <c r="B46" s="55" t="s">
        <v>122</v>
      </c>
      <c r="C46" s="55" t="s">
        <v>63</v>
      </c>
      <c r="D46" s="73" t="s">
        <v>123</v>
      </c>
      <c r="E46" s="79">
        <v>5760</v>
      </c>
      <c r="F46" s="74"/>
    </row>
    <row r="47" spans="1:6" x14ac:dyDescent="0.25">
      <c r="A47" s="72">
        <v>45868</v>
      </c>
      <c r="B47" s="55" t="s">
        <v>65</v>
      </c>
      <c r="C47" s="55" t="s">
        <v>63</v>
      </c>
      <c r="D47" s="73" t="s">
        <v>124</v>
      </c>
      <c r="E47" s="79">
        <v>10000</v>
      </c>
      <c r="F47" s="74"/>
    </row>
    <row r="48" spans="1:6" x14ac:dyDescent="0.25">
      <c r="A48" s="72">
        <v>45868</v>
      </c>
      <c r="B48" s="55" t="s">
        <v>125</v>
      </c>
      <c r="C48" s="55" t="s">
        <v>63</v>
      </c>
      <c r="D48" s="73" t="s">
        <v>126</v>
      </c>
      <c r="E48" s="79">
        <v>53700</v>
      </c>
      <c r="F48" s="74"/>
    </row>
    <row r="49" spans="1:6" x14ac:dyDescent="0.25">
      <c r="A49" s="72">
        <v>45869</v>
      </c>
      <c r="B49" s="55" t="s">
        <v>127</v>
      </c>
      <c r="C49" s="55" t="s">
        <v>63</v>
      </c>
      <c r="D49" s="73" t="s">
        <v>128</v>
      </c>
      <c r="E49" s="79">
        <v>1812077</v>
      </c>
      <c r="F49" s="74"/>
    </row>
    <row r="50" spans="1:6" x14ac:dyDescent="0.25">
      <c r="A50" s="72">
        <v>45869</v>
      </c>
      <c r="B50" s="55" t="s">
        <v>65</v>
      </c>
      <c r="C50" s="55" t="s">
        <v>63</v>
      </c>
      <c r="D50" s="73" t="s">
        <v>129</v>
      </c>
      <c r="E50" s="79">
        <v>10000</v>
      </c>
      <c r="F50" s="74"/>
    </row>
    <row r="51" spans="1:6" x14ac:dyDescent="0.25">
      <c r="A51" s="72">
        <v>45869</v>
      </c>
      <c r="B51" s="55" t="s">
        <v>127</v>
      </c>
      <c r="C51" s="55" t="s">
        <v>63</v>
      </c>
      <c r="D51" s="73" t="s">
        <v>130</v>
      </c>
      <c r="E51" s="79">
        <v>19513</v>
      </c>
      <c r="F51" s="74"/>
    </row>
    <row r="52" spans="1:6" x14ac:dyDescent="0.25">
      <c r="A52" s="75" t="s">
        <v>131</v>
      </c>
      <c r="B52" s="75"/>
      <c r="C52" s="75"/>
      <c r="D52" s="75"/>
      <c r="E52" s="80">
        <f>SUM(E9:E51)</f>
        <v>4341686</v>
      </c>
      <c r="F52" s="56"/>
    </row>
  </sheetData>
  <mergeCells count="7">
    <mergeCell ref="A52:D52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D1241-A360-4A5F-9E3B-9D0093729A1F}">
  <dimension ref="A4:B5"/>
  <sheetViews>
    <sheetView zoomScale="190" zoomScaleNormal="190" workbookViewId="0">
      <selection activeCell="B7" sqref="B7"/>
    </sheetView>
  </sheetViews>
  <sheetFormatPr defaultRowHeight="15" x14ac:dyDescent="0.25"/>
  <cols>
    <col min="1" max="1" width="19.85546875" bestFit="1" customWidth="1"/>
  </cols>
  <sheetData>
    <row r="4" spans="1:2" x14ac:dyDescent="0.25">
      <c r="A4" s="27" t="s">
        <v>132</v>
      </c>
      <c r="B4" s="83">
        <v>45839</v>
      </c>
    </row>
    <row r="5" spans="1:2" x14ac:dyDescent="0.25">
      <c r="A5" s="28" t="s">
        <v>133</v>
      </c>
      <c r="B5" s="82">
        <f>12359853/100000</f>
        <v>123.59853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topLeftCell="A9" zoomScale="175" zoomScaleNormal="175" workbookViewId="0">
      <selection activeCell="D16" sqref="D16"/>
    </sheetView>
  </sheetViews>
  <sheetFormatPr defaultRowHeight="15" x14ac:dyDescent="0.25"/>
  <cols>
    <col min="1" max="1" width="28.42578125" bestFit="1" customWidth="1"/>
    <col min="2" max="2" width="14.28515625" bestFit="1" customWidth="1"/>
    <col min="3" max="3" width="5.7109375" bestFit="1" customWidth="1"/>
  </cols>
  <sheetData>
    <row r="1" spans="1:3" ht="15.75" x14ac:dyDescent="0.25">
      <c r="A1" s="39" t="s">
        <v>38</v>
      </c>
      <c r="B1" s="39"/>
      <c r="C1" s="39"/>
    </row>
    <row r="2" spans="1:3" x14ac:dyDescent="0.25">
      <c r="A2" s="40" t="s">
        <v>39</v>
      </c>
      <c r="B2" s="40"/>
      <c r="C2" s="40"/>
    </row>
    <row r="3" spans="1:3" x14ac:dyDescent="0.25">
      <c r="A3" s="40" t="s">
        <v>40</v>
      </c>
      <c r="B3" s="40"/>
      <c r="C3" s="40"/>
    </row>
    <row r="4" spans="1:3" x14ac:dyDescent="0.25">
      <c r="A4" s="41" t="s">
        <v>41</v>
      </c>
      <c r="B4" s="41"/>
      <c r="C4" s="41"/>
    </row>
    <row r="5" spans="1:3" ht="15.75" x14ac:dyDescent="0.25">
      <c r="A5" s="42" t="s">
        <v>42</v>
      </c>
      <c r="B5" s="42"/>
      <c r="C5" s="42"/>
    </row>
    <row r="6" spans="1:3" x14ac:dyDescent="0.25">
      <c r="A6" s="40" t="s">
        <v>43</v>
      </c>
      <c r="B6" s="40"/>
      <c r="C6" s="40"/>
    </row>
    <row r="7" spans="1:3" x14ac:dyDescent="0.25">
      <c r="A7" s="40" t="s">
        <v>44</v>
      </c>
      <c r="B7" s="40"/>
      <c r="C7" s="40"/>
    </row>
    <row r="8" spans="1:3" x14ac:dyDescent="0.25">
      <c r="A8" s="43" t="s">
        <v>45</v>
      </c>
      <c r="B8" s="44" t="s">
        <v>42</v>
      </c>
      <c r="C8" s="44"/>
    </row>
    <row r="9" spans="1:3" x14ac:dyDescent="0.25">
      <c r="A9" s="45" t="s">
        <v>45</v>
      </c>
      <c r="B9" s="46" t="s">
        <v>38</v>
      </c>
      <c r="C9" s="47"/>
    </row>
    <row r="10" spans="1:3" x14ac:dyDescent="0.25">
      <c r="A10" s="48" t="s">
        <v>11</v>
      </c>
      <c r="B10" s="49" t="s">
        <v>44</v>
      </c>
      <c r="C10" s="50"/>
    </row>
    <row r="11" spans="1:3" x14ac:dyDescent="0.25">
      <c r="A11" s="48" t="s">
        <v>45</v>
      </c>
      <c r="B11" s="51" t="s">
        <v>46</v>
      </c>
      <c r="C11" s="52"/>
    </row>
    <row r="12" spans="1:3" x14ac:dyDescent="0.25">
      <c r="A12" s="53" t="s">
        <v>45</v>
      </c>
      <c r="B12" s="54" t="s">
        <v>47</v>
      </c>
      <c r="C12" s="54" t="s">
        <v>48</v>
      </c>
    </row>
    <row r="13" spans="1:3" x14ac:dyDescent="0.25">
      <c r="A13" s="55" t="s">
        <v>49</v>
      </c>
      <c r="B13" s="80">
        <v>2560</v>
      </c>
      <c r="C13" s="56"/>
    </row>
    <row r="14" spans="1:3" x14ac:dyDescent="0.25">
      <c r="A14" s="57" t="s">
        <v>50</v>
      </c>
      <c r="B14" s="84">
        <v>2560</v>
      </c>
      <c r="C14" s="58"/>
    </row>
    <row r="15" spans="1:3" x14ac:dyDescent="0.25">
      <c r="A15" s="55" t="s">
        <v>42</v>
      </c>
      <c r="B15" s="85">
        <v>55234045.060000002</v>
      </c>
      <c r="C15" s="59"/>
    </row>
    <row r="16" spans="1:3" x14ac:dyDescent="0.25">
      <c r="A16" s="60" t="s">
        <v>51</v>
      </c>
      <c r="B16" s="84">
        <v>54848147.539999999</v>
      </c>
      <c r="C16" s="58"/>
    </row>
    <row r="17" spans="1:3" x14ac:dyDescent="0.25">
      <c r="A17" s="60" t="s">
        <v>52</v>
      </c>
      <c r="B17" s="84">
        <v>363208.43</v>
      </c>
      <c r="C17" s="58"/>
    </row>
    <row r="18" spans="1:3" x14ac:dyDescent="0.25">
      <c r="A18" s="60" t="s">
        <v>53</v>
      </c>
      <c r="B18" s="84">
        <v>2233</v>
      </c>
      <c r="C18" s="58"/>
    </row>
    <row r="19" spans="1:3" x14ac:dyDescent="0.25">
      <c r="A19" s="60" t="s">
        <v>54</v>
      </c>
      <c r="B19" s="84">
        <v>20456.09</v>
      </c>
      <c r="C19" s="58"/>
    </row>
    <row r="20" spans="1:3" x14ac:dyDescent="0.25">
      <c r="A20" s="61" t="s">
        <v>55</v>
      </c>
      <c r="B20" s="80">
        <v>55236605.060000002</v>
      </c>
      <c r="C20" s="56"/>
    </row>
    <row r="21" spans="1:3" x14ac:dyDescent="0.25">
      <c r="B21" s="33"/>
    </row>
  </sheetData>
  <mergeCells count="11">
    <mergeCell ref="B10:C10"/>
    <mergeCell ref="B11:C11"/>
    <mergeCell ref="A5:C5"/>
    <mergeCell ref="A6:C6"/>
    <mergeCell ref="A7:C7"/>
    <mergeCell ref="B8:C8"/>
    <mergeCell ref="B9:C9"/>
    <mergeCell ref="A1:C1"/>
    <mergeCell ref="A2:C2"/>
    <mergeCell ref="A3:C3"/>
    <mergeCell ref="A4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LCR 30.06.25</vt:lpstr>
      <vt:lpstr>outflow</vt:lpstr>
      <vt:lpstr>Inflow</vt:lpstr>
      <vt:lpstr>HQLA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2025-09-22T05:54:53Z</dcterms:modified>
</cp:coreProperties>
</file>